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9" i="1" l="1"/>
  <c r="N39" i="1"/>
  <c r="N38" i="1"/>
  <c r="N37" i="1"/>
  <c r="N36" i="1"/>
  <c r="N35" i="1"/>
  <c r="N34" i="1"/>
  <c r="M34" i="1"/>
  <c r="W31" i="1" l="1"/>
  <c r="V31" i="1"/>
  <c r="U31" i="1"/>
  <c r="T31" i="1"/>
  <c r="S31" i="1"/>
  <c r="R31" i="1"/>
  <c r="P31" i="1"/>
  <c r="Q31" i="1"/>
  <c r="W30" i="1"/>
  <c r="V30" i="1"/>
  <c r="U30" i="1"/>
  <c r="T30" i="1"/>
  <c r="S30" i="1"/>
  <c r="R30" i="1"/>
  <c r="P30" i="1"/>
  <c r="Q30" i="1"/>
  <c r="W29" i="1"/>
  <c r="V29" i="1"/>
  <c r="U29" i="1"/>
  <c r="T29" i="1"/>
  <c r="S29" i="1"/>
  <c r="R29" i="1"/>
  <c r="Q29" i="1"/>
  <c r="P29" i="1"/>
  <c r="W28" i="1"/>
  <c r="V28" i="1"/>
  <c r="U28" i="1"/>
  <c r="T28" i="1"/>
  <c r="S28" i="1"/>
  <c r="R28" i="1"/>
  <c r="Q28" i="1"/>
  <c r="P28" i="1"/>
  <c r="S27" i="1"/>
  <c r="R27" i="1"/>
  <c r="Q27" i="1"/>
  <c r="P27" i="1"/>
  <c r="S26" i="1"/>
  <c r="R26" i="1"/>
  <c r="Q26" i="1"/>
  <c r="P26" i="1"/>
  <c r="O38" i="1" l="1"/>
  <c r="O37" i="1"/>
  <c r="O36" i="1"/>
  <c r="O35" i="1"/>
  <c r="O34" i="1"/>
  <c r="M38" i="1"/>
  <c r="M37" i="1"/>
  <c r="M36" i="1"/>
  <c r="M35" i="1"/>
  <c r="L38" i="1"/>
  <c r="L37" i="1"/>
  <c r="L36" i="1"/>
  <c r="L35" i="1"/>
  <c r="L34" i="1"/>
  <c r="F13" i="1" l="1"/>
  <c r="G13" i="1"/>
  <c r="F8" i="1"/>
  <c r="G8" i="1"/>
  <c r="L13" i="1" l="1"/>
  <c r="K13" i="1"/>
  <c r="L8" i="1"/>
  <c r="D13" i="1" l="1"/>
  <c r="E13" i="1"/>
  <c r="H13" i="1"/>
  <c r="I13" i="1"/>
  <c r="J13" i="1"/>
  <c r="M13" i="1"/>
  <c r="N13" i="1"/>
  <c r="O13" i="1"/>
  <c r="P13" i="1"/>
  <c r="Q13" i="1"/>
  <c r="R13" i="1"/>
  <c r="S13" i="1"/>
  <c r="T13" i="1"/>
  <c r="U13" i="1"/>
  <c r="C13" i="1"/>
  <c r="Z3" i="1"/>
  <c r="Z11" i="1"/>
  <c r="P11" i="1"/>
  <c r="O11" i="1"/>
  <c r="N11" i="1"/>
  <c r="Y11" i="1"/>
  <c r="Y3" i="1"/>
  <c r="D8" i="1"/>
  <c r="E8" i="1"/>
  <c r="H8" i="1"/>
  <c r="I8" i="1"/>
  <c r="J8" i="1"/>
  <c r="K8" i="1"/>
  <c r="M8" i="1"/>
  <c r="N8" i="1"/>
  <c r="O8" i="1"/>
  <c r="P8" i="1"/>
  <c r="Q8" i="1"/>
  <c r="R8" i="1"/>
  <c r="S8" i="1"/>
  <c r="T8" i="1"/>
  <c r="U8" i="1"/>
  <c r="X8" i="1"/>
  <c r="Y8" i="1"/>
  <c r="C8" i="1"/>
  <c r="Y6" i="1"/>
  <c r="Z6" i="1"/>
  <c r="Z5" i="1"/>
  <c r="Y5" i="1"/>
</calcChain>
</file>

<file path=xl/sharedStrings.xml><?xml version="1.0" encoding="utf-8"?>
<sst xmlns="http://schemas.openxmlformats.org/spreadsheetml/2006/main" count="198" uniqueCount="110">
  <si>
    <t>Area surplus</t>
  </si>
  <si>
    <t>True area (mm2)</t>
  </si>
  <si>
    <t>Projected area (mm2)</t>
  </si>
  <si>
    <t>AA7075-FPB-LT5</t>
  </si>
  <si>
    <t>Treatment</t>
  </si>
  <si>
    <t>Ab</t>
  </si>
  <si>
    <t>Sample ID</t>
  </si>
  <si>
    <t>Lc 800</t>
  </si>
  <si>
    <t>Lc 2500</t>
  </si>
  <si>
    <t>Rsk</t>
  </si>
  <si>
    <t>Ssk</t>
  </si>
  <si>
    <t>Area sampled (mm2)</t>
  </si>
  <si>
    <t>AA7075-FPB-LT12</t>
  </si>
  <si>
    <t>Average</t>
  </si>
  <si>
    <t>AA7075-FPB-LT18</t>
  </si>
  <si>
    <t>nAb</t>
  </si>
  <si>
    <t>AA7075-FPB-LT25</t>
  </si>
  <si>
    <t>untreated area</t>
  </si>
  <si>
    <t>Area surplus %</t>
  </si>
  <si>
    <r>
      <t>Ra (</t>
    </r>
    <r>
      <rPr>
        <b/>
        <sz val="11"/>
        <color theme="0"/>
        <rFont val="Lucida Sans"/>
        <family val="2"/>
      </rPr>
      <t>µ</t>
    </r>
    <r>
      <rPr>
        <b/>
        <sz val="11"/>
        <color theme="0"/>
        <rFont val="Calibri"/>
        <family val="2"/>
        <scheme val="minor"/>
      </rPr>
      <t>m)</t>
    </r>
  </si>
  <si>
    <t>Rz (µm)</t>
  </si>
  <si>
    <t>Sa (µm)</t>
  </si>
  <si>
    <t>Sz (µm)</t>
  </si>
  <si>
    <r>
      <t>Ra (</t>
    </r>
    <r>
      <rPr>
        <sz val="11"/>
        <color theme="0"/>
        <rFont val="Calibri"/>
        <family val="2"/>
        <scheme val="minor"/>
      </rPr>
      <t>µ</t>
    </r>
    <r>
      <rPr>
        <b/>
        <sz val="11"/>
        <color theme="0"/>
        <rFont val="Calibri"/>
        <family val="2"/>
        <scheme val="minor"/>
      </rPr>
      <t>m)</t>
    </r>
  </si>
  <si>
    <t>Rq (µm)</t>
  </si>
  <si>
    <t>Sq (µm)</t>
  </si>
  <si>
    <t>Sz µm)</t>
  </si>
  <si>
    <t>Rv (µm)</t>
  </si>
  <si>
    <t>Sv (µm)</t>
  </si>
  <si>
    <t>Sv</t>
  </si>
  <si>
    <t>Sz</t>
  </si>
  <si>
    <t>Maximum valley</t>
  </si>
  <si>
    <t>Maximum height</t>
  </si>
  <si>
    <t>Sq</t>
  </si>
  <si>
    <t>Root mean square height</t>
  </si>
  <si>
    <t>Sa</t>
  </si>
  <si>
    <t>Average height</t>
  </si>
  <si>
    <t>Ra</t>
  </si>
  <si>
    <t>Rq</t>
  </si>
  <si>
    <t>Rz</t>
  </si>
  <si>
    <t>Rv</t>
  </si>
  <si>
    <t>Average roughness</t>
  </si>
  <si>
    <t>Root mean square roughness</t>
  </si>
  <si>
    <t>Meak peak to valley height</t>
  </si>
  <si>
    <t>Rt</t>
  </si>
  <si>
    <t>Maximum peak to valley height</t>
  </si>
  <si>
    <t>Maximum valley height</t>
  </si>
  <si>
    <t>Rt (µm)</t>
  </si>
  <si>
    <t>milled</t>
  </si>
  <si>
    <t>AA7075 machined 1</t>
  </si>
  <si>
    <t>AA7075 machined 2</t>
  </si>
  <si>
    <t>Profilometer</t>
  </si>
  <si>
    <t>AA7075-FPB-Lt1-2</t>
  </si>
  <si>
    <t>AA7075-FPB-LT8-1</t>
  </si>
  <si>
    <t>AA7075-FPB-LT8-2</t>
  </si>
  <si>
    <t>AA7075-FPB-LT11-1</t>
  </si>
  <si>
    <t>1 um</t>
  </si>
  <si>
    <t>AA7075-FPB-LT11-2</t>
  </si>
  <si>
    <t>AA7075-FPB-LT12-1</t>
  </si>
  <si>
    <t>AA7075-FPB-LT12-2</t>
  </si>
  <si>
    <t>AA7075-FPB-LT21-1</t>
  </si>
  <si>
    <t>AA7075-FPB-LT21-2</t>
  </si>
  <si>
    <t>AA7075-FPB-LT21-3</t>
  </si>
  <si>
    <t>AA7075-FPB-LT21-4</t>
  </si>
  <si>
    <t>AA7075-FPB-LT25-1</t>
  </si>
  <si>
    <t>Lc 0.25mm</t>
  </si>
  <si>
    <t>AA7075-FPB-LT25-2</t>
  </si>
  <si>
    <t>Baseline 1 um polish</t>
  </si>
  <si>
    <t>Baseline 1200 SiC grind</t>
  </si>
  <si>
    <t>Ab LSP</t>
  </si>
  <si>
    <t>Ra (um)</t>
  </si>
  <si>
    <t>Rq (um)</t>
  </si>
  <si>
    <t>Rz (um)</t>
  </si>
  <si>
    <t>Rt (um)</t>
  </si>
  <si>
    <t>AA7075-FPB-LT25 (alicona)</t>
  </si>
  <si>
    <t xml:space="preserve">AA7075-FPB-Lt1-1 </t>
  </si>
  <si>
    <t>All tests below are from contact profilometer (Lc 800 for all but 1 um  polished samples which have Lc 250)</t>
  </si>
  <si>
    <t>nAb LSP</t>
  </si>
  <si>
    <t>AA7075-FPB-LT5-1</t>
  </si>
  <si>
    <t>AA7075-FPB-LT5-2</t>
  </si>
  <si>
    <t>AA7075-FPB-LT5-3</t>
  </si>
  <si>
    <t>AA7075-FPB-LT5-4T</t>
  </si>
  <si>
    <t>AA7075-FPB-LT10-1</t>
  </si>
  <si>
    <t>AA7075-FPB-LT10-2</t>
  </si>
  <si>
    <t>AA7075-FPB-LT10-3</t>
  </si>
  <si>
    <t>AA7075-FPB-LT10-4T</t>
  </si>
  <si>
    <t>AA7075-FPB-LT14-1</t>
  </si>
  <si>
    <t>AA7075-FPB-LT14-2</t>
  </si>
  <si>
    <t>AA7075-FPB-LT14-3</t>
  </si>
  <si>
    <t>AA7075-FPB-LT14-4T</t>
  </si>
  <si>
    <t>AA7075-FPB-LT4-1</t>
  </si>
  <si>
    <t>AA7075-FPB-LT4-2</t>
  </si>
  <si>
    <t>AA7075-FPB-LT4-3T</t>
  </si>
  <si>
    <t>Sample</t>
  </si>
  <si>
    <t>Failure</t>
  </si>
  <si>
    <t>L direction</t>
  </si>
  <si>
    <t>LT8</t>
  </si>
  <si>
    <t>Stress range</t>
  </si>
  <si>
    <t>sub-surface</t>
  </si>
  <si>
    <t>LT12</t>
  </si>
  <si>
    <t>LT5</t>
  </si>
  <si>
    <t>surf IM</t>
  </si>
  <si>
    <t>LT10</t>
  </si>
  <si>
    <t>pit surf</t>
  </si>
  <si>
    <t>LT14</t>
  </si>
  <si>
    <t>Surf IM</t>
  </si>
  <si>
    <t>LT4</t>
  </si>
  <si>
    <t>max Rz (um)</t>
  </si>
  <si>
    <t>Alicona</t>
  </si>
  <si>
    <t>`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</si>
</sst>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0"/>
      <name val="Lucida Sans"/>
      <family val="2"/>
    </font>
    <font>
      <sz val="11"/>
      <color theme="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9C6500"/>
      <name val="Calibri"/>
      <family val="2"/>
      <scheme val="minor"/>
    </font>
    <font>
      <b/>
      <sz val="11"/>
      <color rgb="FF006100"/>
      <name val="Calibri"/>
      <family val="2"/>
      <scheme val="minor"/>
    </font>
    <font>
      <b/>
      <sz val="11"/>
      <color rgb="FF9C0006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FFC7CE"/>
      </patternFill>
    </fill>
  </fills>
  <borders count="3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double">
        <color rgb="FF3F3F3F"/>
      </top>
      <bottom style="double">
        <color rgb="FF3F3F3F"/>
      </bottom>
      <diagonal/>
    </border>
    <border>
      <left/>
      <right/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0" fontId="2" fillId="3" borderId="1" applyNumberFormat="0" applyAlignment="0" applyProtection="0"/>
    <xf numFmtId="0" fontId="3" fillId="4" borderId="2" applyNumberFormat="0" applyAlignment="0" applyProtection="0"/>
    <xf numFmtId="0" fontId="9" fillId="5" borderId="0" applyNumberFormat="0" applyBorder="0" applyAlignment="0" applyProtection="0"/>
    <xf numFmtId="0" fontId="10" fillId="6" borderId="1" applyNumberFormat="0" applyAlignment="0" applyProtection="0"/>
    <xf numFmtId="0" fontId="11" fillId="7" borderId="0" applyNumberFormat="0" applyBorder="0" applyAlignment="0" applyProtection="0"/>
  </cellStyleXfs>
  <cellXfs count="9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3" fillId="4" borderId="7" xfId="3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" fillId="3" borderId="10" xfId="2" applyBorder="1" applyAlignment="1">
      <alignment horizontal="center" vertical="center"/>
    </xf>
    <xf numFmtId="0" fontId="2" fillId="3" borderId="11" xfId="2" applyBorder="1" applyAlignment="1">
      <alignment horizontal="center" vertical="center"/>
    </xf>
    <xf numFmtId="2" fontId="2" fillId="3" borderId="11" xfId="2" applyNumberFormat="1" applyBorder="1" applyAlignment="1">
      <alignment horizontal="center" vertical="center"/>
    </xf>
    <xf numFmtId="2" fontId="2" fillId="3" borderId="12" xfId="2" applyNumberFormat="1" applyBorder="1" applyAlignment="1">
      <alignment horizontal="center" vertical="center"/>
    </xf>
    <xf numFmtId="2" fontId="4" fillId="0" borderId="9" xfId="0" applyNumberFormat="1" applyFon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2" fontId="1" fillId="2" borderId="11" xfId="1" applyNumberFormat="1" applyBorder="1" applyAlignment="1">
      <alignment horizontal="center" vertical="center"/>
    </xf>
    <xf numFmtId="2" fontId="1" fillId="2" borderId="12" xfId="1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0" fontId="3" fillId="4" borderId="7" xfId="3" applyBorder="1" applyAlignment="1">
      <alignment horizontal="center" vertical="center"/>
    </xf>
    <xf numFmtId="0" fontId="7" fillId="2" borderId="10" xfId="1" applyFont="1" applyBorder="1" applyAlignment="1">
      <alignment horizontal="center" vertical="center"/>
    </xf>
    <xf numFmtId="0" fontId="7" fillId="2" borderId="11" xfId="1" applyFont="1" applyBorder="1" applyAlignment="1">
      <alignment horizontal="center" vertical="center"/>
    </xf>
    <xf numFmtId="2" fontId="7" fillId="2" borderId="11" xfId="1" applyNumberFormat="1" applyFont="1" applyBorder="1" applyAlignment="1">
      <alignment horizontal="center" vertical="center"/>
    </xf>
    <xf numFmtId="0" fontId="8" fillId="2" borderId="10" xfId="1" applyFont="1" applyBorder="1" applyAlignment="1">
      <alignment horizontal="center" vertical="center"/>
    </xf>
    <xf numFmtId="0" fontId="8" fillId="2" borderId="11" xfId="1" applyFont="1" applyBorder="1" applyAlignment="1">
      <alignment horizontal="center" vertical="center"/>
    </xf>
    <xf numFmtId="2" fontId="8" fillId="2" borderId="11" xfId="1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2" fontId="8" fillId="0" borderId="6" xfId="0" applyNumberFormat="1" applyFont="1" applyBorder="1" applyAlignment="1">
      <alignment horizontal="center" vertical="center"/>
    </xf>
    <xf numFmtId="0" fontId="3" fillId="4" borderId="2" xfId="3" applyAlignment="1">
      <alignment horizontal="center" vertical="center"/>
    </xf>
    <xf numFmtId="0" fontId="3" fillId="4" borderId="7" xfId="3" applyBorder="1" applyAlignment="1">
      <alignment horizontal="center" vertical="center"/>
    </xf>
    <xf numFmtId="0" fontId="3" fillId="4" borderId="2" xfId="3" applyAlignment="1">
      <alignment vertical="center"/>
    </xf>
    <xf numFmtId="0" fontId="3" fillId="4" borderId="2" xfId="3" applyAlignment="1">
      <alignment horizontal="center" vertical="center"/>
    </xf>
    <xf numFmtId="0" fontId="9" fillId="5" borderId="0" xfId="4" applyAlignment="1">
      <alignment horizontal="center" vertical="center"/>
    </xf>
    <xf numFmtId="2" fontId="9" fillId="5" borderId="6" xfId="4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2" fillId="3" borderId="1" xfId="2" applyAlignment="1">
      <alignment horizontal="center" vertical="center"/>
    </xf>
    <xf numFmtId="2" fontId="10" fillId="6" borderId="1" xfId="5" applyNumberFormat="1" applyAlignment="1">
      <alignment horizontal="center" vertical="center"/>
    </xf>
    <xf numFmtId="0" fontId="0" fillId="0" borderId="6" xfId="0" applyBorder="1"/>
    <xf numFmtId="0" fontId="0" fillId="0" borderId="0" xfId="0" applyAlignment="1">
      <alignment vertical="center"/>
    </xf>
    <xf numFmtId="2" fontId="11" fillId="7" borderId="6" xfId="6" applyNumberFormat="1" applyBorder="1" applyAlignment="1">
      <alignment horizontal="center" vertical="center"/>
    </xf>
    <xf numFmtId="2" fontId="1" fillId="2" borderId="6" xfId="1" applyNumberForma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2" fontId="1" fillId="2" borderId="16" xfId="1" applyNumberFormat="1" applyBorder="1" applyAlignment="1">
      <alignment horizontal="center" vertical="center"/>
    </xf>
    <xf numFmtId="2" fontId="1" fillId="2" borderId="17" xfId="1" applyNumberFormat="1" applyBorder="1" applyAlignment="1">
      <alignment horizontal="center" vertical="center"/>
    </xf>
    <xf numFmtId="2" fontId="11" fillId="7" borderId="16" xfId="6" applyNumberFormat="1" applyBorder="1" applyAlignment="1">
      <alignment horizontal="center" vertical="center"/>
    </xf>
    <xf numFmtId="2" fontId="11" fillId="7" borderId="17" xfId="6" applyNumberFormat="1" applyBorder="1" applyAlignment="1">
      <alignment horizontal="center" vertical="center"/>
    </xf>
    <xf numFmtId="2" fontId="9" fillId="5" borderId="16" xfId="4" applyNumberFormat="1" applyBorder="1" applyAlignment="1">
      <alignment horizontal="center" vertical="center"/>
    </xf>
    <xf numFmtId="2" fontId="9" fillId="5" borderId="17" xfId="4" applyNumberFormat="1" applyBorder="1" applyAlignment="1">
      <alignment horizontal="center" vertical="center"/>
    </xf>
    <xf numFmtId="2" fontId="9" fillId="5" borderId="18" xfId="4" applyNumberFormat="1" applyBorder="1" applyAlignment="1">
      <alignment horizontal="center" vertical="center"/>
    </xf>
    <xf numFmtId="2" fontId="9" fillId="5" borderId="19" xfId="4" applyNumberFormat="1" applyBorder="1" applyAlignment="1">
      <alignment horizontal="center" vertical="center"/>
    </xf>
    <xf numFmtId="2" fontId="9" fillId="5" borderId="20" xfId="4" applyNumberFormat="1" applyBorder="1" applyAlignment="1">
      <alignment horizontal="center" vertical="center"/>
    </xf>
    <xf numFmtId="0" fontId="9" fillId="5" borderId="29" xfId="4" applyBorder="1" applyAlignment="1">
      <alignment horizontal="center" vertical="center"/>
    </xf>
    <xf numFmtId="0" fontId="1" fillId="2" borderId="29" xfId="1" applyBorder="1" applyAlignment="1">
      <alignment horizontal="center" vertical="center"/>
    </xf>
    <xf numFmtId="0" fontId="11" fillId="7" borderId="29" xfId="6" applyBorder="1" applyAlignment="1">
      <alignment horizontal="center" vertical="center"/>
    </xf>
    <xf numFmtId="0" fontId="9" fillId="5" borderId="30" xfId="4" applyBorder="1" applyAlignment="1">
      <alignment horizontal="center" vertical="center"/>
    </xf>
    <xf numFmtId="0" fontId="9" fillId="5" borderId="33" xfId="4" applyBorder="1" applyAlignment="1">
      <alignment horizontal="center" vertical="center"/>
    </xf>
    <xf numFmtId="0" fontId="1" fillId="2" borderId="33" xfId="1" applyBorder="1" applyAlignment="1">
      <alignment horizontal="center" vertical="center"/>
    </xf>
    <xf numFmtId="0" fontId="11" fillId="7" borderId="33" xfId="6" applyBorder="1" applyAlignment="1">
      <alignment horizontal="center" vertical="center"/>
    </xf>
    <xf numFmtId="0" fontId="9" fillId="5" borderId="34" xfId="4" applyBorder="1" applyAlignment="1">
      <alignment horizontal="center" vertical="center"/>
    </xf>
    <xf numFmtId="0" fontId="9" fillId="5" borderId="32" xfId="4" applyBorder="1" applyAlignment="1">
      <alignment horizontal="center" vertical="center"/>
    </xf>
    <xf numFmtId="0" fontId="9" fillId="5" borderId="28" xfId="4" applyBorder="1" applyAlignment="1">
      <alignment horizontal="center" vertical="center"/>
    </xf>
    <xf numFmtId="2" fontId="9" fillId="5" borderId="21" xfId="4" applyNumberFormat="1" applyBorder="1" applyAlignment="1">
      <alignment horizontal="center" vertical="center"/>
    </xf>
    <xf numFmtId="2" fontId="9" fillId="5" borderId="9" xfId="4" applyNumberFormat="1" applyBorder="1" applyAlignment="1">
      <alignment horizontal="center" vertical="center"/>
    </xf>
    <xf numFmtId="2" fontId="9" fillId="5" borderId="22" xfId="4" applyNumberForma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2" fillId="5" borderId="24" xfId="4" applyFont="1" applyBorder="1" applyAlignment="1">
      <alignment horizontal="center" vertical="center"/>
    </xf>
    <xf numFmtId="0" fontId="13" fillId="2" borderId="25" xfId="1" applyFont="1" applyBorder="1" applyAlignment="1">
      <alignment horizontal="center" vertical="center"/>
    </xf>
    <xf numFmtId="0" fontId="14" fillId="7" borderId="25" xfId="6" applyFont="1" applyBorder="1" applyAlignment="1">
      <alignment horizontal="center" vertical="center"/>
    </xf>
    <xf numFmtId="0" fontId="12" fillId="5" borderId="25" xfId="4" applyFont="1" applyBorder="1" applyAlignment="1">
      <alignment horizontal="center" vertical="center"/>
    </xf>
    <xf numFmtId="0" fontId="12" fillId="5" borderId="26" xfId="4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3" fillId="4" borderId="2" xfId="3" applyAlignment="1">
      <alignment horizontal="center" vertical="center" wrapText="1"/>
    </xf>
    <xf numFmtId="0" fontId="3" fillId="4" borderId="7" xfId="3" applyBorder="1" applyAlignment="1">
      <alignment horizontal="center" vertical="center" wrapText="1"/>
    </xf>
    <xf numFmtId="0" fontId="3" fillId="4" borderId="3" xfId="3" applyBorder="1" applyAlignment="1">
      <alignment horizontal="center" vertical="center"/>
    </xf>
    <xf numFmtId="0" fontId="3" fillId="4" borderId="4" xfId="3" applyBorder="1" applyAlignment="1">
      <alignment horizontal="center" vertical="center"/>
    </xf>
    <xf numFmtId="0" fontId="3" fillId="4" borderId="5" xfId="3" applyBorder="1" applyAlignment="1">
      <alignment horizontal="center" vertical="center"/>
    </xf>
    <xf numFmtId="0" fontId="3" fillId="4" borderId="2" xfId="3" applyAlignment="1">
      <alignment horizontal="center" vertical="center"/>
    </xf>
    <xf numFmtId="0" fontId="3" fillId="4" borderId="7" xfId="3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3" fillId="4" borderId="3" xfId="3" applyBorder="1" applyAlignment="1">
      <alignment horizontal="center" vertical="center" wrapText="1"/>
    </xf>
    <xf numFmtId="0" fontId="3" fillId="4" borderId="4" xfId="3" applyBorder="1" applyAlignment="1">
      <alignment horizontal="center" vertical="center" wrapText="1"/>
    </xf>
    <xf numFmtId="0" fontId="3" fillId="4" borderId="5" xfId="3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7">
    <cellStyle name="Bad" xfId="6" builtinId="27"/>
    <cellStyle name="Calculation" xfId="5" builtinId="22"/>
    <cellStyle name="Check Cell" xfId="3" builtinId="23"/>
    <cellStyle name="Good" xfId="1" builtinId="26"/>
    <cellStyle name="Input" xfId="2" builtinId="20"/>
    <cellStyle name="Neutral" xfId="4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2"/>
  <sheetViews>
    <sheetView tabSelected="1" workbookViewId="0">
      <pane ySplit="2" topLeftCell="A3" activePane="bottomLeft" state="frozen"/>
      <selection pane="bottomLeft" activeCell="V45" sqref="V45"/>
    </sheetView>
  </sheetViews>
  <sheetFormatPr defaultColWidth="9.140625" defaultRowHeight="15" x14ac:dyDescent="0.25"/>
  <cols>
    <col min="1" max="1" width="23.42578125" style="1" customWidth="1"/>
    <col min="2" max="2" width="29.28515625" style="1" bestFit="1" customWidth="1"/>
    <col min="3" max="3" width="9.140625" style="1"/>
    <col min="4" max="4" width="9.140625" style="1" customWidth="1"/>
    <col min="5" max="7" width="9.140625" style="1"/>
    <col min="8" max="8" width="6.7109375" style="1" bestFit="1" customWidth="1"/>
    <col min="9" max="9" width="9.140625" style="1"/>
    <col min="10" max="10" width="9.140625" style="1" customWidth="1"/>
    <col min="11" max="11" width="9.140625" style="1"/>
    <col min="12" max="12" width="9.7109375" style="1" customWidth="1"/>
    <col min="13" max="13" width="17.5703125" style="1" customWidth="1"/>
    <col min="14" max="14" width="13.28515625" style="1" customWidth="1"/>
    <col min="15" max="15" width="11.28515625" style="1" bestFit="1" customWidth="1"/>
    <col min="16" max="19" width="9.140625" style="1"/>
    <col min="20" max="20" width="7.5703125" style="1" customWidth="1"/>
    <col min="21" max="21" width="6.5703125" style="1" customWidth="1"/>
    <col min="22" max="22" width="7.5703125" style="1" customWidth="1"/>
    <col min="23" max="23" width="6" style="1" customWidth="1"/>
    <col min="24" max="24" width="12" style="1" bestFit="1" customWidth="1"/>
    <col min="25" max="25" width="14.140625" style="1" bestFit="1" customWidth="1"/>
    <col min="26" max="26" width="15.5703125" style="1" customWidth="1"/>
    <col min="27" max="16384" width="9.140625" style="1"/>
  </cols>
  <sheetData>
    <row r="1" spans="1:28" ht="16.5" thickTop="1" thickBot="1" x14ac:dyDescent="0.3">
      <c r="A1" s="29" t="s">
        <v>6</v>
      </c>
      <c r="B1" s="29" t="s">
        <v>4</v>
      </c>
      <c r="C1" s="78" t="s">
        <v>7</v>
      </c>
      <c r="D1" s="79"/>
      <c r="E1" s="79"/>
      <c r="F1" s="79"/>
      <c r="G1" s="79"/>
      <c r="H1" s="79"/>
      <c r="I1" s="79"/>
      <c r="J1" s="79"/>
      <c r="K1" s="79"/>
      <c r="L1" s="79"/>
      <c r="M1" s="80"/>
      <c r="N1" s="78" t="s">
        <v>8</v>
      </c>
      <c r="O1" s="79"/>
      <c r="P1" s="79"/>
      <c r="Q1" s="79"/>
      <c r="R1" s="79"/>
      <c r="S1" s="79"/>
      <c r="T1" s="79"/>
      <c r="U1" s="80"/>
      <c r="V1" s="76" t="s">
        <v>1</v>
      </c>
      <c r="W1" s="76" t="s">
        <v>2</v>
      </c>
      <c r="X1" s="76" t="s">
        <v>0</v>
      </c>
      <c r="Y1" s="81" t="s">
        <v>18</v>
      </c>
      <c r="Z1" s="76" t="s">
        <v>11</v>
      </c>
    </row>
    <row r="2" spans="1:28" ht="16.5" thickTop="1" thickBot="1" x14ac:dyDescent="0.3">
      <c r="A2" s="29" t="s">
        <v>6</v>
      </c>
      <c r="B2" s="29" t="s">
        <v>4</v>
      </c>
      <c r="C2" s="3" t="s">
        <v>19</v>
      </c>
      <c r="D2" s="3" t="s">
        <v>24</v>
      </c>
      <c r="E2" s="3" t="s">
        <v>20</v>
      </c>
      <c r="F2" s="18" t="s">
        <v>27</v>
      </c>
      <c r="G2" s="18" t="s">
        <v>47</v>
      </c>
      <c r="H2" s="3" t="s">
        <v>9</v>
      </c>
      <c r="I2" s="3" t="s">
        <v>21</v>
      </c>
      <c r="J2" s="3" t="s">
        <v>25</v>
      </c>
      <c r="K2" s="3" t="s">
        <v>22</v>
      </c>
      <c r="L2" s="18" t="s">
        <v>28</v>
      </c>
      <c r="M2" s="3" t="s">
        <v>10</v>
      </c>
      <c r="N2" s="3" t="s">
        <v>23</v>
      </c>
      <c r="O2" s="3" t="s">
        <v>24</v>
      </c>
      <c r="P2" s="3" t="s">
        <v>20</v>
      </c>
      <c r="Q2" s="3" t="s">
        <v>9</v>
      </c>
      <c r="R2" s="3" t="s">
        <v>21</v>
      </c>
      <c r="S2" s="3" t="s">
        <v>25</v>
      </c>
      <c r="T2" s="3" t="s">
        <v>26</v>
      </c>
      <c r="U2" s="3" t="s">
        <v>10</v>
      </c>
      <c r="V2" s="77"/>
      <c r="W2" s="77"/>
      <c r="X2" s="77"/>
      <c r="Y2" s="82"/>
      <c r="Z2" s="77"/>
    </row>
    <row r="3" spans="1:28" ht="16.5" thickTop="1" thickBot="1" x14ac:dyDescent="0.3">
      <c r="A3" s="8" t="s">
        <v>74</v>
      </c>
      <c r="B3" s="9" t="s">
        <v>17</v>
      </c>
      <c r="C3" s="10">
        <v>0.85799999999999998</v>
      </c>
      <c r="D3" s="10">
        <v>1.091</v>
      </c>
      <c r="E3" s="10">
        <v>9.0329999999999995</v>
      </c>
      <c r="F3" s="10">
        <v>5.3520000000000003</v>
      </c>
      <c r="G3" s="10">
        <v>11.451000000000001</v>
      </c>
      <c r="H3" s="10">
        <v>-1.6E-2</v>
      </c>
      <c r="I3" s="10">
        <v>0.76100000000000001</v>
      </c>
      <c r="J3" s="10">
        <v>0.96499999999999997</v>
      </c>
      <c r="K3" s="10">
        <v>13.157</v>
      </c>
      <c r="L3" s="10">
        <v>5.8860000000000001</v>
      </c>
      <c r="M3" s="10">
        <v>8.5000000000000006E-2</v>
      </c>
      <c r="N3" s="10">
        <v>0.85499999999999998</v>
      </c>
      <c r="O3" s="10">
        <v>1.085</v>
      </c>
      <c r="P3" s="10">
        <v>8.1210000000000004</v>
      </c>
      <c r="Q3" s="10"/>
      <c r="R3" s="10">
        <v>0.86799999999999999</v>
      </c>
      <c r="S3" s="10">
        <v>1.103</v>
      </c>
      <c r="T3" s="10">
        <v>20.134</v>
      </c>
      <c r="U3" s="10">
        <v>6.4000000000000001E-2</v>
      </c>
      <c r="V3" s="10">
        <v>15.25</v>
      </c>
      <c r="W3" s="10">
        <v>14.84</v>
      </c>
      <c r="X3" s="10">
        <v>2.8000000000000001E-2</v>
      </c>
      <c r="Y3" s="10">
        <f>X3*100</f>
        <v>2.8000000000000003</v>
      </c>
      <c r="Z3" s="11">
        <f>6.105*2.433</f>
        <v>14.853465</v>
      </c>
      <c r="AA3" s="2"/>
      <c r="AB3" s="2"/>
    </row>
    <row r="4" spans="1:28" x14ac:dyDescent="0.25">
      <c r="A4" s="7"/>
      <c r="B4" s="7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</row>
    <row r="5" spans="1:28" x14ac:dyDescent="0.25">
      <c r="A5" s="4" t="s">
        <v>3</v>
      </c>
      <c r="B5" s="4" t="s">
        <v>5</v>
      </c>
      <c r="C5" s="13">
        <v>0.89400000000000002</v>
      </c>
      <c r="D5" s="13">
        <v>1.1240000000000001</v>
      </c>
      <c r="E5" s="13">
        <v>8.1829999999999998</v>
      </c>
      <c r="F5" s="13">
        <v>4.7359999999999998</v>
      </c>
      <c r="G5" s="13">
        <v>10.973000000000001</v>
      </c>
      <c r="H5" s="13">
        <v>-0.128</v>
      </c>
      <c r="I5" s="13">
        <v>0.98099999999999998</v>
      </c>
      <c r="J5" s="13">
        <v>1.2370000000000001</v>
      </c>
      <c r="K5" s="13">
        <v>15.055999999999999</v>
      </c>
      <c r="L5" s="13">
        <v>7.6040000000000001</v>
      </c>
      <c r="M5" s="13">
        <v>-0.129</v>
      </c>
      <c r="N5" s="13">
        <v>1.258</v>
      </c>
      <c r="O5" s="13">
        <v>1.534</v>
      </c>
      <c r="P5" s="13">
        <v>9.657</v>
      </c>
      <c r="Q5" s="13">
        <v>-0.159</v>
      </c>
      <c r="R5" s="13"/>
      <c r="S5" s="13">
        <v>1.635</v>
      </c>
      <c r="T5" s="13">
        <v>16.57</v>
      </c>
      <c r="U5" s="13">
        <v>-8.3000000000000004E-2</v>
      </c>
      <c r="V5" s="13">
        <v>18.305</v>
      </c>
      <c r="W5" s="13">
        <v>17.888999999999999</v>
      </c>
      <c r="X5" s="13">
        <v>2.3E-2</v>
      </c>
      <c r="Y5" s="13">
        <f>X5*100</f>
        <v>2.2999999999999998</v>
      </c>
      <c r="Z5" s="13">
        <f>8.991*22.366</f>
        <v>201.09270599999999</v>
      </c>
    </row>
    <row r="6" spans="1:28" x14ac:dyDescent="0.25">
      <c r="A6" s="4" t="s">
        <v>12</v>
      </c>
      <c r="B6" s="4" t="s">
        <v>5</v>
      </c>
      <c r="C6" s="13">
        <v>1.036</v>
      </c>
      <c r="D6" s="13">
        <v>1.31</v>
      </c>
      <c r="E6" s="13">
        <v>9.6780000000000008</v>
      </c>
      <c r="F6" s="13">
        <v>9.6780000000000008</v>
      </c>
      <c r="G6" s="13">
        <v>11.673999999999999</v>
      </c>
      <c r="H6" s="13">
        <v>-0.184</v>
      </c>
      <c r="I6" s="13">
        <v>1.391</v>
      </c>
      <c r="J6" s="13">
        <v>1.748</v>
      </c>
      <c r="K6" s="13">
        <v>17.798999999999999</v>
      </c>
      <c r="L6" s="13">
        <v>9.8260000000000005</v>
      </c>
      <c r="M6" s="13">
        <v>-0.126</v>
      </c>
      <c r="N6" s="13">
        <v>1.2589999999999999</v>
      </c>
      <c r="O6" s="13">
        <v>1.5940000000000001</v>
      </c>
      <c r="P6" s="13">
        <v>11.003</v>
      </c>
      <c r="Q6" s="13">
        <v>-0.13200000000000001</v>
      </c>
      <c r="R6" s="13">
        <v>1.389</v>
      </c>
      <c r="S6" s="13">
        <v>1.7450000000000001</v>
      </c>
      <c r="T6" s="13">
        <v>17.765999999999998</v>
      </c>
      <c r="U6" s="13">
        <v>-0.125</v>
      </c>
      <c r="V6" s="13">
        <v>8.6539999999999999</v>
      </c>
      <c r="W6" s="13">
        <v>8.3390000000000004</v>
      </c>
      <c r="X6" s="13">
        <v>3.7999999999999999E-2</v>
      </c>
      <c r="Y6" s="13">
        <f>X6*100</f>
        <v>3.8</v>
      </c>
      <c r="Z6" s="13">
        <f>5.214*29.057</f>
        <v>151.503198</v>
      </c>
    </row>
    <row r="7" spans="1:28" ht="15.75" thickBot="1" x14ac:dyDescent="0.3">
      <c r="A7" s="5"/>
      <c r="B7" s="5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</row>
    <row r="8" spans="1:28" ht="15.75" thickBot="1" x14ac:dyDescent="0.3">
      <c r="A8" s="19" t="s">
        <v>13</v>
      </c>
      <c r="B8" s="20" t="s">
        <v>5</v>
      </c>
      <c r="C8" s="21">
        <f>AVERAGE(C5:C6)</f>
        <v>0.96500000000000008</v>
      </c>
      <c r="D8" s="21">
        <f t="shared" ref="D8:Y8" si="0">AVERAGE(D5:D6)</f>
        <v>1.2170000000000001</v>
      </c>
      <c r="E8" s="21">
        <f t="shared" si="0"/>
        <v>8.9305000000000003</v>
      </c>
      <c r="F8" s="21">
        <f t="shared" si="0"/>
        <v>7.2070000000000007</v>
      </c>
      <c r="G8" s="21">
        <f t="shared" si="0"/>
        <v>11.323499999999999</v>
      </c>
      <c r="H8" s="21">
        <f t="shared" si="0"/>
        <v>-0.156</v>
      </c>
      <c r="I8" s="21">
        <f t="shared" si="0"/>
        <v>1.1859999999999999</v>
      </c>
      <c r="J8" s="21">
        <f t="shared" si="0"/>
        <v>1.4925000000000002</v>
      </c>
      <c r="K8" s="21">
        <f t="shared" si="0"/>
        <v>16.427499999999998</v>
      </c>
      <c r="L8" s="21">
        <f t="shared" si="0"/>
        <v>8.7149999999999999</v>
      </c>
      <c r="M8" s="21">
        <f t="shared" si="0"/>
        <v>-0.1275</v>
      </c>
      <c r="N8" s="21">
        <f t="shared" si="0"/>
        <v>1.2585</v>
      </c>
      <c r="O8" s="21">
        <f t="shared" si="0"/>
        <v>1.5640000000000001</v>
      </c>
      <c r="P8" s="21">
        <f t="shared" si="0"/>
        <v>10.33</v>
      </c>
      <c r="Q8" s="21">
        <f t="shared" si="0"/>
        <v>-0.14550000000000002</v>
      </c>
      <c r="R8" s="21">
        <f t="shared" si="0"/>
        <v>1.389</v>
      </c>
      <c r="S8" s="21">
        <f t="shared" si="0"/>
        <v>1.69</v>
      </c>
      <c r="T8" s="21">
        <f t="shared" si="0"/>
        <v>17.167999999999999</v>
      </c>
      <c r="U8" s="21">
        <f t="shared" si="0"/>
        <v>-0.10400000000000001</v>
      </c>
      <c r="V8" s="15"/>
      <c r="W8" s="15"/>
      <c r="X8" s="15">
        <f t="shared" si="0"/>
        <v>3.0499999999999999E-2</v>
      </c>
      <c r="Y8" s="15">
        <f t="shared" si="0"/>
        <v>3.05</v>
      </c>
      <c r="Z8" s="16"/>
    </row>
    <row r="9" spans="1:28" x14ac:dyDescent="0.25">
      <c r="A9" s="6"/>
      <c r="B9" s="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</row>
    <row r="10" spans="1:28" x14ac:dyDescent="0.25">
      <c r="A10" s="25" t="s">
        <v>14</v>
      </c>
      <c r="B10" s="25" t="s">
        <v>15</v>
      </c>
      <c r="C10" s="26">
        <v>1.1299999999999999</v>
      </c>
      <c r="D10" s="26">
        <v>1.4019999999999999</v>
      </c>
      <c r="E10" s="26">
        <v>8.5120000000000005</v>
      </c>
      <c r="F10" s="26">
        <v>5.1580000000000004</v>
      </c>
      <c r="G10" s="26">
        <v>9.6839999999999993</v>
      </c>
      <c r="H10" s="26">
        <v>-0.10299999999999999</v>
      </c>
      <c r="I10" s="26">
        <v>1.585</v>
      </c>
      <c r="J10" s="26">
        <v>2.0030000000000001</v>
      </c>
      <c r="K10" s="26">
        <v>17.091000000000001</v>
      </c>
      <c r="L10" s="26">
        <v>8.3369999999999997</v>
      </c>
      <c r="M10" s="26">
        <v>1.2E-2</v>
      </c>
      <c r="N10" s="26">
        <v>1.9350000000000001</v>
      </c>
      <c r="O10" s="26">
        <v>2.4060000000000001</v>
      </c>
      <c r="P10" s="26">
        <v>13.316000000000001</v>
      </c>
      <c r="Q10" s="26">
        <v>4.0000000000000001E-3</v>
      </c>
      <c r="R10" s="26">
        <v>2.444</v>
      </c>
      <c r="S10" s="26">
        <v>3.0640000000000001</v>
      </c>
      <c r="T10" s="26">
        <v>22.221</v>
      </c>
      <c r="U10" s="26">
        <v>3.2000000000000001E-2</v>
      </c>
      <c r="V10" s="13"/>
      <c r="W10" s="13"/>
      <c r="X10" s="13"/>
      <c r="Y10" s="13"/>
      <c r="Z10" s="13"/>
    </row>
    <row r="11" spans="1:28" x14ac:dyDescent="0.25">
      <c r="A11" s="25" t="s">
        <v>16</v>
      </c>
      <c r="B11" s="25" t="s">
        <v>15</v>
      </c>
      <c r="C11" s="26">
        <v>1.151</v>
      </c>
      <c r="D11" s="26">
        <v>1.4590000000000001</v>
      </c>
      <c r="E11" s="26">
        <v>11.000999999999999</v>
      </c>
      <c r="F11" s="26">
        <v>8.0039999999999996</v>
      </c>
      <c r="G11" s="26">
        <v>13.865</v>
      </c>
      <c r="H11" s="26">
        <v>-0.151</v>
      </c>
      <c r="I11" s="26">
        <v>1.518</v>
      </c>
      <c r="J11" s="26">
        <v>1.972</v>
      </c>
      <c r="K11" s="26">
        <v>19.132000000000001</v>
      </c>
      <c r="L11" s="26">
        <v>8.5649999999999995</v>
      </c>
      <c r="M11" s="26">
        <v>0.58099999999999996</v>
      </c>
      <c r="N11" s="26">
        <f>AVERAGE(2.009,1.992)</f>
        <v>2.0004999999999997</v>
      </c>
      <c r="O11" s="26">
        <f>AVERAGE(2.536,2.505)</f>
        <v>2.5205000000000002</v>
      </c>
      <c r="P11" s="26">
        <f>AVERAGE(16.374,15.65)</f>
        <v>16.012</v>
      </c>
      <c r="Q11" s="26">
        <v>-8.8999999999999996E-2</v>
      </c>
      <c r="R11" s="26">
        <v>2.5760000000000001</v>
      </c>
      <c r="S11" s="26">
        <v>3.2490000000000001</v>
      </c>
      <c r="T11" s="26">
        <v>35.167999999999999</v>
      </c>
      <c r="U11" s="26">
        <v>0.23</v>
      </c>
      <c r="V11" s="13">
        <v>67.896000000000001</v>
      </c>
      <c r="W11" s="13">
        <v>66.302999999999997</v>
      </c>
      <c r="X11" s="13">
        <v>2.4E-2</v>
      </c>
      <c r="Y11" s="13">
        <f>X11*100</f>
        <v>2.4</v>
      </c>
      <c r="Z11" s="13">
        <f>14.033*40.141</f>
        <v>563.29865299999994</v>
      </c>
    </row>
    <row r="12" spans="1:28" ht="15.75" thickBot="1" x14ac:dyDescent="0.3">
      <c r="A12" s="5"/>
      <c r="B12" s="5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</row>
    <row r="13" spans="1:28" ht="15.75" thickBot="1" x14ac:dyDescent="0.3">
      <c r="A13" s="22" t="s">
        <v>13</v>
      </c>
      <c r="B13" s="23" t="s">
        <v>15</v>
      </c>
      <c r="C13" s="24">
        <f>AVERAGE(C10:C11)</f>
        <v>1.1404999999999998</v>
      </c>
      <c r="D13" s="24">
        <f t="shared" ref="D13:U13" si="1">AVERAGE(D10:D11)</f>
        <v>1.4304999999999999</v>
      </c>
      <c r="E13" s="24">
        <f t="shared" si="1"/>
        <v>9.7564999999999991</v>
      </c>
      <c r="F13" s="24">
        <f t="shared" si="1"/>
        <v>6.5809999999999995</v>
      </c>
      <c r="G13" s="24">
        <f t="shared" si="1"/>
        <v>11.7745</v>
      </c>
      <c r="H13" s="24">
        <f t="shared" si="1"/>
        <v>-0.127</v>
      </c>
      <c r="I13" s="24">
        <f t="shared" si="1"/>
        <v>1.5514999999999999</v>
      </c>
      <c r="J13" s="24">
        <f t="shared" si="1"/>
        <v>1.9875</v>
      </c>
      <c r="K13" s="24">
        <f>AVERAGE(K10:K11)</f>
        <v>18.111499999999999</v>
      </c>
      <c r="L13" s="24">
        <f>AVERAGE(L10:L11)</f>
        <v>8.4510000000000005</v>
      </c>
      <c r="M13" s="24">
        <f t="shared" si="1"/>
        <v>0.29649999999999999</v>
      </c>
      <c r="N13" s="24">
        <f t="shared" si="1"/>
        <v>1.9677499999999999</v>
      </c>
      <c r="O13" s="24">
        <f t="shared" si="1"/>
        <v>2.4632500000000004</v>
      </c>
      <c r="P13" s="24">
        <f t="shared" si="1"/>
        <v>14.664000000000001</v>
      </c>
      <c r="Q13" s="24">
        <f t="shared" si="1"/>
        <v>-4.2499999999999996E-2</v>
      </c>
      <c r="R13" s="24">
        <f t="shared" si="1"/>
        <v>2.5099999999999998</v>
      </c>
      <c r="S13" s="24">
        <f t="shared" si="1"/>
        <v>3.1565000000000003</v>
      </c>
      <c r="T13" s="24">
        <f t="shared" si="1"/>
        <v>28.694499999999998</v>
      </c>
      <c r="U13" s="24">
        <f t="shared" si="1"/>
        <v>0.13100000000000001</v>
      </c>
      <c r="V13" s="15"/>
      <c r="W13" s="15"/>
      <c r="X13" s="15"/>
      <c r="Y13" s="15"/>
      <c r="Z13" s="16"/>
    </row>
    <row r="14" spans="1:28" ht="16.5" thickTop="1" thickBot="1" x14ac:dyDescent="0.3">
      <c r="B14" s="29" t="s">
        <v>4</v>
      </c>
      <c r="C14" s="78" t="s">
        <v>7</v>
      </c>
      <c r="D14" s="79"/>
      <c r="E14" s="79"/>
      <c r="F14" s="79"/>
      <c r="G14" s="79"/>
      <c r="H14" s="79"/>
      <c r="I14" s="79"/>
      <c r="J14" s="79"/>
      <c r="K14" s="79"/>
      <c r="L14" s="79"/>
      <c r="M14" s="80"/>
      <c r="N14" s="78" t="s">
        <v>8</v>
      </c>
      <c r="O14" s="79"/>
      <c r="P14" s="79"/>
      <c r="Q14" s="79"/>
      <c r="R14" s="79"/>
      <c r="S14" s="79"/>
      <c r="T14" s="79"/>
      <c r="U14" s="80"/>
    </row>
    <row r="15" spans="1:28" ht="16.5" thickTop="1" thickBot="1" x14ac:dyDescent="0.3">
      <c r="A15" s="27" t="s">
        <v>51</v>
      </c>
      <c r="B15" s="29" t="s">
        <v>4</v>
      </c>
      <c r="C15" s="28" t="s">
        <v>19</v>
      </c>
      <c r="D15" s="28" t="s">
        <v>24</v>
      </c>
      <c r="E15" s="28" t="s">
        <v>20</v>
      </c>
      <c r="F15" s="28" t="s">
        <v>27</v>
      </c>
      <c r="G15" s="28" t="s">
        <v>47</v>
      </c>
      <c r="H15" s="28" t="s">
        <v>9</v>
      </c>
      <c r="I15" s="28" t="s">
        <v>21</v>
      </c>
      <c r="J15" s="28" t="s">
        <v>25</v>
      </c>
      <c r="K15" s="28" t="s">
        <v>22</v>
      </c>
      <c r="L15" s="28" t="s">
        <v>28</v>
      </c>
      <c r="M15" s="28" t="s">
        <v>10</v>
      </c>
      <c r="N15" s="28" t="s">
        <v>23</v>
      </c>
      <c r="O15" s="28" t="s">
        <v>24</v>
      </c>
      <c r="P15" s="28" t="s">
        <v>20</v>
      </c>
      <c r="Q15" s="28" t="s">
        <v>9</v>
      </c>
      <c r="R15" s="28" t="s">
        <v>21</v>
      </c>
      <c r="S15" s="28" t="s">
        <v>25</v>
      </c>
      <c r="T15" s="28" t="s">
        <v>26</v>
      </c>
      <c r="U15" s="28" t="s">
        <v>10</v>
      </c>
    </row>
    <row r="16" spans="1:28" ht="15.75" thickTop="1" x14ac:dyDescent="0.25">
      <c r="A16" s="31" t="s">
        <v>49</v>
      </c>
      <c r="B16" s="31" t="s">
        <v>48</v>
      </c>
      <c r="C16" s="32">
        <v>9.6299999999999997E-2</v>
      </c>
      <c r="D16" s="32">
        <v>0.11899999999999999</v>
      </c>
      <c r="E16" s="32">
        <v>0.59499999999999997</v>
      </c>
      <c r="F16" s="32">
        <v>0.30499999999999999</v>
      </c>
      <c r="G16" s="32">
        <v>1.1299999999999999</v>
      </c>
      <c r="H16" s="32">
        <v>-0.185</v>
      </c>
      <c r="I16" s="32"/>
      <c r="J16" s="32"/>
      <c r="K16" s="32"/>
      <c r="L16" s="32"/>
      <c r="M16" s="32"/>
    </row>
    <row r="17" spans="1:26" ht="15.75" thickBot="1" x14ac:dyDescent="0.3">
      <c r="A17" s="31" t="s">
        <v>50</v>
      </c>
      <c r="B17" s="31" t="s">
        <v>48</v>
      </c>
      <c r="C17" s="32">
        <v>0.17199999999999999</v>
      </c>
      <c r="D17" s="32">
        <v>0.21199999999999999</v>
      </c>
      <c r="E17" s="32">
        <v>1.1000000000000001</v>
      </c>
      <c r="F17" s="32">
        <v>0.57099999999999995</v>
      </c>
      <c r="G17" s="32">
        <v>1.5</v>
      </c>
      <c r="H17" s="32">
        <v>-0.18</v>
      </c>
    </row>
    <row r="18" spans="1:26" ht="16.5" thickTop="1" thickBot="1" x14ac:dyDescent="0.3">
      <c r="A18" s="77" t="s">
        <v>76</v>
      </c>
      <c r="B18" s="77"/>
      <c r="C18" s="77"/>
      <c r="D18" s="77"/>
      <c r="E18" s="77"/>
      <c r="F18" s="77"/>
      <c r="G18" s="77"/>
      <c r="H18" s="77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</row>
    <row r="19" spans="1:26" ht="15.75" thickTop="1" x14ac:dyDescent="0.25">
      <c r="A19" s="37" t="s">
        <v>75</v>
      </c>
      <c r="B19" s="37" t="s">
        <v>17</v>
      </c>
      <c r="C19" s="37">
        <v>0.14099999999999999</v>
      </c>
      <c r="D19" s="37">
        <v>0.182</v>
      </c>
      <c r="E19" s="37">
        <v>1.06</v>
      </c>
      <c r="F19" s="37">
        <v>0.61699999999999999</v>
      </c>
      <c r="G19" s="37">
        <v>2.42</v>
      </c>
      <c r="H19" s="37">
        <v>-0.155</v>
      </c>
    </row>
    <row r="20" spans="1:26" x14ac:dyDescent="0.25">
      <c r="A20" s="37" t="s">
        <v>52</v>
      </c>
      <c r="B20" s="37" t="s">
        <v>17</v>
      </c>
      <c r="C20" s="37">
        <v>0.315</v>
      </c>
      <c r="D20" s="37">
        <v>0.39300000000000002</v>
      </c>
      <c r="E20" s="37">
        <v>2.17</v>
      </c>
      <c r="F20" s="37">
        <v>1.1599999999999999</v>
      </c>
      <c r="G20" s="37">
        <v>2.85</v>
      </c>
      <c r="H20" s="37">
        <v>-3.6600000000000001E-2</v>
      </c>
    </row>
    <row r="22" spans="1:26" x14ac:dyDescent="0.25">
      <c r="A22" s="4" t="s">
        <v>53</v>
      </c>
      <c r="B22" s="4" t="s">
        <v>5</v>
      </c>
      <c r="C22" s="13">
        <v>0.373</v>
      </c>
      <c r="D22" s="13">
        <v>0.48</v>
      </c>
      <c r="E22" s="13">
        <v>2.31</v>
      </c>
      <c r="F22" s="13">
        <v>1.1100000000000001</v>
      </c>
      <c r="G22" s="13">
        <v>4.25</v>
      </c>
      <c r="H22" s="13">
        <v>9.8900000000000002E-2</v>
      </c>
    </row>
    <row r="23" spans="1:26" ht="15.75" thickBot="1" x14ac:dyDescent="0.3">
      <c r="A23" s="4" t="s">
        <v>54</v>
      </c>
      <c r="B23" s="4" t="s">
        <v>5</v>
      </c>
      <c r="C23" s="13">
        <v>0.41799999999999998</v>
      </c>
      <c r="D23" s="13">
        <v>0.51400000000000001</v>
      </c>
      <c r="E23" s="13">
        <v>2.54</v>
      </c>
      <c r="F23" s="13">
        <v>1.24</v>
      </c>
      <c r="G23" s="13">
        <v>3.34</v>
      </c>
      <c r="H23" s="13">
        <v>5.45E-2</v>
      </c>
    </row>
    <row r="24" spans="1:26" x14ac:dyDescent="0.25">
      <c r="A24" s="4" t="s">
        <v>58</v>
      </c>
      <c r="B24" s="4" t="s">
        <v>5</v>
      </c>
      <c r="C24" s="13">
        <v>0.51300000000000001</v>
      </c>
      <c r="D24" s="13">
        <v>0.65</v>
      </c>
      <c r="E24" s="13">
        <v>4.22</v>
      </c>
      <c r="F24" s="13">
        <v>1.61</v>
      </c>
      <c r="G24" s="13">
        <v>15.9</v>
      </c>
      <c r="H24" s="13">
        <v>0.31</v>
      </c>
      <c r="M24" s="85" t="s">
        <v>93</v>
      </c>
      <c r="N24" s="93" t="s">
        <v>97</v>
      </c>
      <c r="O24" s="83" t="s">
        <v>94</v>
      </c>
      <c r="P24" s="41" t="s">
        <v>37</v>
      </c>
      <c r="Q24" s="42" t="s">
        <v>39</v>
      </c>
      <c r="R24" s="42" t="s">
        <v>44</v>
      </c>
      <c r="S24" s="43" t="s">
        <v>9</v>
      </c>
      <c r="T24" s="41" t="s">
        <v>37</v>
      </c>
      <c r="U24" s="42" t="s">
        <v>39</v>
      </c>
      <c r="V24" s="42" t="s">
        <v>44</v>
      </c>
      <c r="W24" s="43" t="s">
        <v>9</v>
      </c>
    </row>
    <row r="25" spans="1:26" ht="15.75" thickBot="1" x14ac:dyDescent="0.3">
      <c r="A25" s="4" t="s">
        <v>59</v>
      </c>
      <c r="B25" s="4" t="s">
        <v>5</v>
      </c>
      <c r="C25" s="13">
        <v>0.33900000000000002</v>
      </c>
      <c r="D25" s="13">
        <v>0.40899999999999997</v>
      </c>
      <c r="E25" s="13">
        <v>1.91</v>
      </c>
      <c r="F25" s="13">
        <v>0.95599999999999996</v>
      </c>
      <c r="G25" s="13">
        <v>2.66</v>
      </c>
      <c r="H25" s="13">
        <v>1.0200000000000001E-2</v>
      </c>
      <c r="M25" s="86"/>
      <c r="N25" s="94"/>
      <c r="O25" s="84"/>
      <c r="P25" s="90" t="s">
        <v>95</v>
      </c>
      <c r="Q25" s="91"/>
      <c r="R25" s="91"/>
      <c r="S25" s="92"/>
      <c r="T25" s="90" t="s">
        <v>95</v>
      </c>
      <c r="U25" s="91"/>
      <c r="V25" s="91"/>
      <c r="W25" s="92"/>
      <c r="X25" s="38"/>
      <c r="Y25" s="38"/>
      <c r="Z25" s="38"/>
    </row>
    <row r="26" spans="1:26" x14ac:dyDescent="0.25">
      <c r="A26" s="4" t="s">
        <v>78</v>
      </c>
      <c r="B26" s="4" t="s">
        <v>5</v>
      </c>
      <c r="C26" s="13">
        <v>0.75190000000000001</v>
      </c>
      <c r="D26" s="13">
        <v>0.89100000000000001</v>
      </c>
      <c r="E26" s="13">
        <v>3.2835999999999999</v>
      </c>
      <c r="F26" s="13">
        <v>1.7949999999999999</v>
      </c>
      <c r="G26" s="13">
        <v>5.8898000000000001</v>
      </c>
      <c r="H26" s="13">
        <v>-0.35189999999999999</v>
      </c>
      <c r="M26" s="70" t="s">
        <v>96</v>
      </c>
      <c r="N26" s="63">
        <v>585</v>
      </c>
      <c r="O26" s="64" t="s">
        <v>101</v>
      </c>
      <c r="P26" s="65">
        <f>AVERAGE(C22:C23)</f>
        <v>0.39549999999999996</v>
      </c>
      <c r="Q26" s="66">
        <f>AVERAGE(E22:E23)</f>
        <v>2.4249999999999998</v>
      </c>
      <c r="R26" s="66">
        <f>AVERAGE(G22:G23)</f>
        <v>3.7949999999999999</v>
      </c>
      <c r="S26" s="67">
        <f>AVERAGE(H22:H23)</f>
        <v>7.6700000000000004E-2</v>
      </c>
      <c r="T26" s="68"/>
      <c r="U26" s="6"/>
      <c r="V26" s="6"/>
      <c r="W26" s="69"/>
    </row>
    <row r="27" spans="1:26" x14ac:dyDescent="0.25">
      <c r="A27" s="4" t="s">
        <v>79</v>
      </c>
      <c r="B27" s="4" t="s">
        <v>5</v>
      </c>
      <c r="C27" s="13">
        <v>0.73260000000000003</v>
      </c>
      <c r="D27" s="13">
        <v>0.87060000000000004</v>
      </c>
      <c r="E27" s="13">
        <v>3.4617</v>
      </c>
      <c r="F27" s="13">
        <v>1.8577999999999999</v>
      </c>
      <c r="G27" s="13">
        <v>4.4363999999999999</v>
      </c>
      <c r="H27" s="13">
        <v>-0.33789999999999998</v>
      </c>
      <c r="M27" s="71" t="s">
        <v>99</v>
      </c>
      <c r="N27" s="60">
        <v>400</v>
      </c>
      <c r="O27" s="56" t="s">
        <v>98</v>
      </c>
      <c r="P27" s="46">
        <f>AVERAGE(C24:C25)</f>
        <v>0.42600000000000005</v>
      </c>
      <c r="Q27" s="40">
        <f>AVERAGE(E24:E25)</f>
        <v>3.0649999999999999</v>
      </c>
      <c r="R27" s="40">
        <f>AVERAGE(G24:G25)</f>
        <v>9.2800000000000011</v>
      </c>
      <c r="S27" s="47">
        <f>AVERAGE(H24:H25)</f>
        <v>0.16009999999999999</v>
      </c>
      <c r="T27" s="44"/>
      <c r="U27" s="4"/>
      <c r="V27" s="4"/>
      <c r="W27" s="45"/>
    </row>
    <row r="28" spans="1:26" x14ac:dyDescent="0.25">
      <c r="A28" s="4" t="s">
        <v>80</v>
      </c>
      <c r="B28" s="13" t="s">
        <v>5</v>
      </c>
      <c r="C28" s="13">
        <v>0.68189999999999995</v>
      </c>
      <c r="D28" s="13">
        <v>0.82650000000000001</v>
      </c>
      <c r="E28" s="13">
        <v>3.1846999999999999</v>
      </c>
      <c r="F28" s="13">
        <v>1.7357</v>
      </c>
      <c r="G28" s="13">
        <v>4.2007000000000003</v>
      </c>
      <c r="H28" s="13">
        <v>-0.34300000000000003</v>
      </c>
      <c r="M28" s="71" t="s">
        <v>100</v>
      </c>
      <c r="N28" s="60">
        <v>400</v>
      </c>
      <c r="O28" s="56" t="s">
        <v>98</v>
      </c>
      <c r="P28" s="46">
        <f>AVERAGE(C26:C28)</f>
        <v>0.7221333333333334</v>
      </c>
      <c r="Q28" s="40">
        <f>AVERAGE(E26:E28)</f>
        <v>3.31</v>
      </c>
      <c r="R28" s="40">
        <f>AVERAGE(F26:F28)</f>
        <v>1.7961666666666669</v>
      </c>
      <c r="S28" s="47">
        <f>AVERAGE(H26:H28)</f>
        <v>-0.34426666666666667</v>
      </c>
      <c r="T28" s="46">
        <f>C29</f>
        <v>0.42149999999999999</v>
      </c>
      <c r="U28" s="40">
        <f>E29</f>
        <v>2.5558000000000001</v>
      </c>
      <c r="V28" s="40">
        <f>G29</f>
        <v>3.5335999999999999</v>
      </c>
      <c r="W28" s="47">
        <f>H29</f>
        <v>-0.23139999999999999</v>
      </c>
    </row>
    <row r="29" spans="1:26" x14ac:dyDescent="0.25">
      <c r="A29" s="4" t="s">
        <v>81</v>
      </c>
      <c r="B29" s="13" t="s">
        <v>5</v>
      </c>
      <c r="C29" s="13">
        <v>0.42149999999999999</v>
      </c>
      <c r="D29" s="13">
        <v>0.52890000000000004</v>
      </c>
      <c r="E29" s="13">
        <v>2.5558000000000001</v>
      </c>
      <c r="F29" s="13">
        <v>1.3571</v>
      </c>
      <c r="G29" s="13">
        <v>3.5335999999999999</v>
      </c>
      <c r="H29" s="13">
        <v>-0.23139999999999999</v>
      </c>
      <c r="M29" s="72" t="s">
        <v>102</v>
      </c>
      <c r="N29" s="61">
        <v>400</v>
      </c>
      <c r="O29" s="57" t="s">
        <v>103</v>
      </c>
      <c r="P29" s="48">
        <f>AVERAGE(C30:C32)</f>
        <v>1.0585000000000002</v>
      </c>
      <c r="Q29" s="39">
        <f>AVERAGE(E30:E32)</f>
        <v>4.7715666666666658</v>
      </c>
      <c r="R29" s="39">
        <f>AVERAGE(G30:G32)</f>
        <v>7.1617666666666677</v>
      </c>
      <c r="S29" s="49">
        <f>AVERAGE(H30:H32)</f>
        <v>-0.44146666666666667</v>
      </c>
      <c r="T29" s="48">
        <f>AVERAGE(C33)</f>
        <v>0.33900000000000002</v>
      </c>
      <c r="U29" s="39">
        <f>AVERAGE(E33)</f>
        <v>2.3399000000000001</v>
      </c>
      <c r="V29" s="39">
        <f>AVERAGE(G33)</f>
        <v>3.0272000000000001</v>
      </c>
      <c r="W29" s="49">
        <f>AVERAGE(H33)</f>
        <v>0.39839999999999998</v>
      </c>
    </row>
    <row r="30" spans="1:26" x14ac:dyDescent="0.25">
      <c r="A30" s="4" t="s">
        <v>82</v>
      </c>
      <c r="B30" s="13" t="s">
        <v>5</v>
      </c>
      <c r="C30" s="13">
        <v>1.0679000000000001</v>
      </c>
      <c r="D30" s="13">
        <v>1.2436</v>
      </c>
      <c r="E30" s="13">
        <v>4.7591000000000001</v>
      </c>
      <c r="F30" s="13">
        <v>2.5442</v>
      </c>
      <c r="G30" s="13">
        <v>7.0430999999999999</v>
      </c>
      <c r="H30" s="13">
        <v>-0.32769999999999999</v>
      </c>
      <c r="M30" s="73" t="s">
        <v>104</v>
      </c>
      <c r="N30" s="59">
        <v>585</v>
      </c>
      <c r="O30" s="55" t="s">
        <v>105</v>
      </c>
      <c r="P30" s="50">
        <f>AVERAGE(C34:C36)</f>
        <v>1.0064666666666666</v>
      </c>
      <c r="Q30" s="32">
        <f>AVERAGE(E34:E36)</f>
        <v>4.5845999999999991</v>
      </c>
      <c r="R30" s="32">
        <f>AVERAGE(G34:G36)</f>
        <v>6.3885999999999994</v>
      </c>
      <c r="S30" s="51">
        <f>AVERAGE(H34:H36)</f>
        <v>-2.1233333333333337E-2</v>
      </c>
      <c r="T30" s="50">
        <f>C37</f>
        <v>0.59209999999999996</v>
      </c>
      <c r="U30" s="32">
        <f>E37</f>
        <v>2.8778999999999999</v>
      </c>
      <c r="V30" s="32">
        <f>G37</f>
        <v>3.6560999999999999</v>
      </c>
      <c r="W30" s="51">
        <f>H37</f>
        <v>0.4657</v>
      </c>
    </row>
    <row r="31" spans="1:26" ht="15.75" thickBot="1" x14ac:dyDescent="0.3">
      <c r="A31" s="4" t="s">
        <v>83</v>
      </c>
      <c r="B31" s="13" t="s">
        <v>5</v>
      </c>
      <c r="C31" s="13">
        <v>1.1305000000000001</v>
      </c>
      <c r="D31" s="13">
        <v>1.2972999999999999</v>
      </c>
      <c r="E31" s="13">
        <v>4.9379999999999997</v>
      </c>
      <c r="F31" s="13">
        <v>2.7073999999999998</v>
      </c>
      <c r="G31" s="13">
        <v>7.2141999999999999</v>
      </c>
      <c r="H31" s="13">
        <v>-0.38169999999999998</v>
      </c>
      <c r="M31" s="74" t="s">
        <v>106</v>
      </c>
      <c r="N31" s="62">
        <v>540</v>
      </c>
      <c r="O31" s="58" t="s">
        <v>105</v>
      </c>
      <c r="P31" s="52">
        <f>AVERAGE(C38:C39)</f>
        <v>1.3125</v>
      </c>
      <c r="Q31" s="53">
        <f>AVERAGE(E38:E39)</f>
        <v>5.2431000000000001</v>
      </c>
      <c r="R31" s="53">
        <f>AVERAGE(G38:G39)</f>
        <v>6.1317000000000004</v>
      </c>
      <c r="S31" s="54">
        <f>AVERAGE(H38:H39)</f>
        <v>-0.38334999999999997</v>
      </c>
      <c r="T31" s="52">
        <f>C40</f>
        <v>0.48720000000000002</v>
      </c>
      <c r="U31" s="53">
        <f>E40</f>
        <v>2.8953000000000002</v>
      </c>
      <c r="V31" s="53">
        <f>G40</f>
        <v>1.1123000000000001</v>
      </c>
      <c r="W31" s="54">
        <f>H40</f>
        <v>-8.4199999999999997E-2</v>
      </c>
    </row>
    <row r="32" spans="1:26" ht="15.75" thickBot="1" x14ac:dyDescent="0.3">
      <c r="A32" s="4" t="s">
        <v>84</v>
      </c>
      <c r="B32" s="13" t="s">
        <v>5</v>
      </c>
      <c r="C32" s="13">
        <v>0.97709999999999997</v>
      </c>
      <c r="D32" s="13">
        <v>1.1674</v>
      </c>
      <c r="E32" s="13">
        <v>4.6176000000000004</v>
      </c>
      <c r="F32" s="13">
        <v>2.7410999999999999</v>
      </c>
      <c r="G32" s="13">
        <v>7.2279999999999998</v>
      </c>
      <c r="H32" s="13">
        <v>-0.61499999999999999</v>
      </c>
    </row>
    <row r="33" spans="1:15" ht="16.5" thickTop="1" thickBot="1" x14ac:dyDescent="0.3">
      <c r="A33" s="4" t="s">
        <v>85</v>
      </c>
      <c r="B33" s="13" t="s">
        <v>5</v>
      </c>
      <c r="C33" s="13">
        <v>0.33900000000000002</v>
      </c>
      <c r="D33" s="13">
        <v>0.49359999999999998</v>
      </c>
      <c r="E33" s="13">
        <v>2.3399000000000001</v>
      </c>
      <c r="F33" s="13">
        <v>1.0909</v>
      </c>
      <c r="G33" s="13">
        <v>3.0272000000000001</v>
      </c>
      <c r="H33" s="13">
        <v>0.39839999999999998</v>
      </c>
      <c r="L33" s="30" t="s">
        <v>67</v>
      </c>
      <c r="M33" s="30" t="s">
        <v>68</v>
      </c>
      <c r="N33" s="30" t="s">
        <v>69</v>
      </c>
      <c r="O33" s="30" t="s">
        <v>77</v>
      </c>
    </row>
    <row r="34" spans="1:15" ht="15.75" thickTop="1" x14ac:dyDescent="0.25">
      <c r="A34" s="4" t="s">
        <v>86</v>
      </c>
      <c r="B34" s="13" t="s">
        <v>5</v>
      </c>
      <c r="C34" s="13">
        <v>1.0235000000000001</v>
      </c>
      <c r="D34" s="13">
        <v>1.2012</v>
      </c>
      <c r="E34" s="13">
        <v>4.6318999999999999</v>
      </c>
      <c r="F34" s="1">
        <v>2.738</v>
      </c>
      <c r="G34" s="13">
        <v>7.2577999999999996</v>
      </c>
      <c r="H34" s="13">
        <v>-0.4138</v>
      </c>
      <c r="K34" s="35" t="s">
        <v>70</v>
      </c>
      <c r="L34" s="36">
        <f>AVERAGE(C49:C52)</f>
        <v>3.5450000000000002E-2</v>
      </c>
      <c r="M34" s="36">
        <f>AVERAGE(C19:C20)</f>
        <v>0.22799999999999998</v>
      </c>
      <c r="N34" s="36">
        <f>AVERAGE(C22:C40)</f>
        <v>0.76153157894736845</v>
      </c>
      <c r="O34" s="36">
        <f>AVERAGE(C43:C46)</f>
        <v>1.0265</v>
      </c>
    </row>
    <row r="35" spans="1:15" x14ac:dyDescent="0.25">
      <c r="A35" s="4" t="s">
        <v>87</v>
      </c>
      <c r="B35" s="13" t="s">
        <v>5</v>
      </c>
      <c r="C35" s="13">
        <v>1.0509999999999999</v>
      </c>
      <c r="D35" s="13">
        <v>1.2455000000000001</v>
      </c>
      <c r="E35" s="13">
        <v>4.9034000000000004</v>
      </c>
      <c r="F35" s="13">
        <v>2.9411999999999998</v>
      </c>
      <c r="G35" s="13">
        <v>6.3158000000000003</v>
      </c>
      <c r="H35" s="13">
        <v>0.5968</v>
      </c>
      <c r="K35" s="35" t="s">
        <v>71</v>
      </c>
      <c r="L35" s="36">
        <f>AVERAGE(D49:D52)</f>
        <v>4.1050000000000003E-2</v>
      </c>
      <c r="M35" s="36">
        <f>AVERAGE(D19:D20)</f>
        <v>0.28749999999999998</v>
      </c>
      <c r="N35" s="36">
        <f>AVERAGE(D22:D40)</f>
        <v>0.90400526315789465</v>
      </c>
      <c r="O35" s="36">
        <f>AVERAGE(D43:D46)</f>
        <v>1.2355</v>
      </c>
    </row>
    <row r="36" spans="1:15" x14ac:dyDescent="0.25">
      <c r="A36" s="4" t="s">
        <v>88</v>
      </c>
      <c r="B36" s="13" t="s">
        <v>5</v>
      </c>
      <c r="C36" s="13">
        <v>0.94489999999999996</v>
      </c>
      <c r="D36" s="1">
        <v>1.0934999999999999</v>
      </c>
      <c r="E36" s="13">
        <v>4.2184999999999997</v>
      </c>
      <c r="F36" s="13">
        <v>2.4706999999999999</v>
      </c>
      <c r="G36" s="13">
        <v>5.5922000000000001</v>
      </c>
      <c r="H36" s="13">
        <v>-0.2467</v>
      </c>
      <c r="K36" s="35" t="s">
        <v>72</v>
      </c>
      <c r="L36" s="36">
        <f>AVERAGE(E49:E52)</f>
        <v>0.1719</v>
      </c>
      <c r="M36" s="36">
        <f>AVERAGE(E19:E20)</f>
        <v>1.615</v>
      </c>
      <c r="N36" s="36">
        <f>AVERAGE(E22:E40)</f>
        <v>3.6912421052631581</v>
      </c>
      <c r="O36" s="36">
        <f>AVERAGE(E43:E46)</f>
        <v>5.2774999999999999</v>
      </c>
    </row>
    <row r="37" spans="1:15" x14ac:dyDescent="0.25">
      <c r="A37" s="4" t="s">
        <v>89</v>
      </c>
      <c r="B37" s="13" t="s">
        <v>5</v>
      </c>
      <c r="C37" s="13">
        <v>0.59209999999999996</v>
      </c>
      <c r="D37" s="13">
        <v>0.68189999999999995</v>
      </c>
      <c r="E37" s="13">
        <v>2.8778999999999999</v>
      </c>
      <c r="F37" s="13">
        <v>1.327</v>
      </c>
      <c r="G37" s="13">
        <v>3.6560999999999999</v>
      </c>
      <c r="H37" s="13">
        <v>0.4657</v>
      </c>
      <c r="K37" s="35" t="s">
        <v>73</v>
      </c>
      <c r="L37" s="36">
        <f>AVERAGE(G49:G52)</f>
        <v>0.25225000000000003</v>
      </c>
      <c r="M37" s="36">
        <f>AVERAGE(G19:G20)</f>
        <v>2.6349999999999998</v>
      </c>
      <c r="N37" s="36">
        <f>AVERAGE(G22:G40)</f>
        <v>5.5221368421052626</v>
      </c>
      <c r="O37" s="36">
        <f>AVERAGE(G43:G46)</f>
        <v>7.9399999999999995</v>
      </c>
    </row>
    <row r="38" spans="1:15" x14ac:dyDescent="0.25">
      <c r="A38" s="4" t="s">
        <v>90</v>
      </c>
      <c r="B38" s="34" t="s">
        <v>5</v>
      </c>
      <c r="C38" s="34">
        <v>1.296</v>
      </c>
      <c r="D38" s="34">
        <v>1.4721</v>
      </c>
      <c r="E38" s="34">
        <v>4.9851999999999999</v>
      </c>
      <c r="F38" s="34">
        <v>2.8593000000000002</v>
      </c>
      <c r="G38" s="34">
        <v>6.7624000000000004</v>
      </c>
      <c r="H38" s="34">
        <v>-0.36659999999999998</v>
      </c>
      <c r="K38" s="35" t="s">
        <v>9</v>
      </c>
      <c r="L38" s="36">
        <f>AVERAGE(H49:H52)</f>
        <v>6.4074999999999993E-2</v>
      </c>
      <c r="M38" s="36">
        <f>AVERAGE(H19:H20)</f>
        <v>-9.5799999999999996E-2</v>
      </c>
      <c r="N38" s="36">
        <f>AVERAGE(H22:H40)</f>
        <v>-0.11397368421052632</v>
      </c>
      <c r="O38" s="36">
        <f>AVERAGE(H43:H46)</f>
        <v>2.8525000000000002E-2</v>
      </c>
    </row>
    <row r="39" spans="1:15" x14ac:dyDescent="0.25">
      <c r="A39" s="4" t="s">
        <v>91</v>
      </c>
      <c r="B39" s="34" t="s">
        <v>5</v>
      </c>
      <c r="C39" s="34">
        <v>1.329</v>
      </c>
      <c r="D39" s="34">
        <v>1.5274000000000001</v>
      </c>
      <c r="E39" s="34">
        <v>5.5010000000000003</v>
      </c>
      <c r="F39" s="34">
        <v>3.0956999999999999</v>
      </c>
      <c r="G39" s="34">
        <v>5.5010000000000003</v>
      </c>
      <c r="H39" s="34">
        <v>-0.40010000000000001</v>
      </c>
      <c r="K39" s="35" t="s">
        <v>107</v>
      </c>
      <c r="N39" s="75">
        <f>MAX(E24:E40)</f>
        <v>5.5010000000000003</v>
      </c>
      <c r="O39" s="75">
        <f>MAX(E43:E46)</f>
        <v>8.2799999999999994</v>
      </c>
    </row>
    <row r="40" spans="1:15" x14ac:dyDescent="0.25">
      <c r="A40" s="4" t="s">
        <v>92</v>
      </c>
      <c r="B40" s="34" t="s">
        <v>5</v>
      </c>
      <c r="C40" s="34">
        <v>0.48720000000000002</v>
      </c>
      <c r="D40" s="34">
        <v>0.58260000000000001</v>
      </c>
      <c r="E40" s="34">
        <v>2.8953000000000002</v>
      </c>
      <c r="F40" s="34">
        <v>1.5523</v>
      </c>
      <c r="G40" s="34">
        <v>1.1123000000000001</v>
      </c>
      <c r="H40" s="34">
        <v>-8.4199999999999997E-2</v>
      </c>
      <c r="K40" s="95" t="s">
        <v>108</v>
      </c>
    </row>
    <row r="41" spans="1:15" x14ac:dyDescent="0.25">
      <c r="A41" s="33"/>
      <c r="B41" s="34"/>
      <c r="C41" s="34"/>
      <c r="D41" s="34"/>
      <c r="E41" s="34"/>
      <c r="F41" s="34"/>
      <c r="G41" s="34"/>
      <c r="H41" s="34"/>
      <c r="K41" s="35" t="s">
        <v>70</v>
      </c>
      <c r="L41" s="36"/>
      <c r="M41" s="36">
        <v>0.85799999999999998</v>
      </c>
      <c r="N41" s="36">
        <v>0.96500000000000008</v>
      </c>
      <c r="O41" s="36">
        <v>1.1404999999999998</v>
      </c>
    </row>
    <row r="42" spans="1:15" x14ac:dyDescent="0.25">
      <c r="A42" s="33"/>
      <c r="B42" s="33"/>
      <c r="C42" s="34"/>
      <c r="D42" s="34"/>
      <c r="E42" s="34"/>
      <c r="F42" s="34"/>
      <c r="G42" s="34"/>
      <c r="H42" s="34"/>
      <c r="K42" s="35" t="s">
        <v>71</v>
      </c>
      <c r="L42" s="36"/>
      <c r="M42" s="36">
        <v>1.091</v>
      </c>
      <c r="N42" s="36">
        <v>1.2170000000000001</v>
      </c>
      <c r="O42" s="36">
        <v>1.4304999999999999</v>
      </c>
    </row>
    <row r="43" spans="1:15" x14ac:dyDescent="0.25">
      <c r="A43" s="4" t="s">
        <v>60</v>
      </c>
      <c r="B43" s="4" t="s">
        <v>15</v>
      </c>
      <c r="C43" s="13">
        <v>0.34200000000000003</v>
      </c>
      <c r="D43" s="13">
        <v>0.41</v>
      </c>
      <c r="E43" s="13">
        <v>1.76</v>
      </c>
      <c r="F43" s="13">
        <v>0.92</v>
      </c>
      <c r="G43" s="13">
        <v>3.42</v>
      </c>
      <c r="H43" s="13">
        <v>-9.0300000000000005E-2</v>
      </c>
      <c r="K43" s="35" t="s">
        <v>72</v>
      </c>
      <c r="L43" s="36"/>
      <c r="M43" s="36">
        <v>9.0329999999999995</v>
      </c>
      <c r="N43" s="36">
        <v>8.9305000000000003</v>
      </c>
      <c r="O43" s="36">
        <v>9.7564999999999991</v>
      </c>
    </row>
    <row r="44" spans="1:15" x14ac:dyDescent="0.25">
      <c r="A44" s="4" t="s">
        <v>61</v>
      </c>
      <c r="B44" s="4" t="s">
        <v>15</v>
      </c>
      <c r="C44" s="13">
        <v>1.42</v>
      </c>
      <c r="D44" s="13">
        <v>1.71</v>
      </c>
      <c r="E44" s="13">
        <v>7.24</v>
      </c>
      <c r="F44" s="13">
        <v>3.85</v>
      </c>
      <c r="G44" s="13">
        <v>9.4499999999999993</v>
      </c>
      <c r="H44" s="13">
        <v>-2.4899999999999999E-2</v>
      </c>
      <c r="K44" s="35" t="s">
        <v>40</v>
      </c>
      <c r="L44" s="36"/>
      <c r="M44" s="36">
        <v>5.3520000000000003</v>
      </c>
      <c r="N44" s="36">
        <v>7.2070000000000007</v>
      </c>
      <c r="O44" s="36">
        <v>6.5809999999999995</v>
      </c>
    </row>
    <row r="45" spans="1:15" x14ac:dyDescent="0.25">
      <c r="A45" s="4" t="s">
        <v>62</v>
      </c>
      <c r="B45" s="4" t="s">
        <v>15</v>
      </c>
      <c r="C45" s="13">
        <v>1.64</v>
      </c>
      <c r="D45" s="13">
        <v>1.97</v>
      </c>
      <c r="E45" s="13">
        <v>8.2799999999999994</v>
      </c>
      <c r="F45" s="13">
        <v>3.92</v>
      </c>
      <c r="G45" s="13">
        <v>12.4</v>
      </c>
      <c r="H45" s="13">
        <v>0.317</v>
      </c>
      <c r="K45" s="35" t="s">
        <v>73</v>
      </c>
      <c r="L45" s="36" t="s">
        <v>109</v>
      </c>
      <c r="M45" s="36">
        <v>11.451000000000001</v>
      </c>
      <c r="N45" s="36">
        <v>11.323499999999999</v>
      </c>
      <c r="O45" s="36">
        <v>11.7745</v>
      </c>
    </row>
    <row r="46" spans="1:15" x14ac:dyDescent="0.25">
      <c r="A46" s="4" t="s">
        <v>63</v>
      </c>
      <c r="B46" s="4" t="s">
        <v>15</v>
      </c>
      <c r="C46" s="13">
        <v>0.70399999999999996</v>
      </c>
      <c r="D46" s="13">
        <v>0.85199999999999998</v>
      </c>
      <c r="E46" s="13">
        <v>3.83</v>
      </c>
      <c r="F46" s="13">
        <v>2.17</v>
      </c>
      <c r="G46" s="13">
        <v>6.49</v>
      </c>
      <c r="H46" s="13">
        <v>-8.77E-2</v>
      </c>
      <c r="K46" s="35" t="s">
        <v>9</v>
      </c>
      <c r="L46" s="36"/>
      <c r="M46" s="36">
        <v>-1.6E-2</v>
      </c>
      <c r="N46" s="36">
        <v>-0.156</v>
      </c>
      <c r="O46" s="36">
        <v>-0.127</v>
      </c>
    </row>
    <row r="47" spans="1:15" ht="15.75" thickBot="1" x14ac:dyDescent="0.3">
      <c r="K47" s="35" t="s">
        <v>35</v>
      </c>
      <c r="L47" s="36"/>
      <c r="M47" s="36">
        <v>0.76100000000000001</v>
      </c>
      <c r="N47" s="36">
        <v>1.1859999999999999</v>
      </c>
      <c r="O47" s="36">
        <v>1.5514999999999999</v>
      </c>
    </row>
    <row r="48" spans="1:15" ht="16.5" thickTop="1" thickBot="1" x14ac:dyDescent="0.3">
      <c r="C48" s="87" t="s">
        <v>65</v>
      </c>
      <c r="D48" s="88"/>
      <c r="E48" s="88"/>
      <c r="F48" s="88"/>
      <c r="G48" s="88"/>
      <c r="H48" s="89"/>
      <c r="K48" s="35" t="s">
        <v>33</v>
      </c>
      <c r="L48" s="36"/>
      <c r="M48" s="36">
        <v>0.96499999999999997</v>
      </c>
      <c r="N48" s="36">
        <v>1.4925000000000002</v>
      </c>
      <c r="O48" s="36">
        <v>1.9875</v>
      </c>
    </row>
    <row r="49" spans="1:15" ht="15.75" thickTop="1" x14ac:dyDescent="0.25">
      <c r="A49" s="4" t="s">
        <v>55</v>
      </c>
      <c r="B49" s="4" t="s">
        <v>56</v>
      </c>
      <c r="C49" s="13">
        <v>4.8500000000000001E-2</v>
      </c>
      <c r="D49" s="13">
        <v>5.6000000000000001E-2</v>
      </c>
      <c r="E49" s="13">
        <v>0.22900000000000001</v>
      </c>
      <c r="F49" s="13">
        <v>0.11</v>
      </c>
      <c r="G49" s="13">
        <v>0.104</v>
      </c>
      <c r="H49" s="13">
        <v>0.104</v>
      </c>
      <c r="K49" s="35" t="s">
        <v>30</v>
      </c>
      <c r="L49" s="36"/>
      <c r="M49" s="36">
        <v>13.157</v>
      </c>
      <c r="N49" s="36">
        <v>16.427499999999998</v>
      </c>
      <c r="O49" s="36">
        <v>18.111499999999999</v>
      </c>
    </row>
    <row r="50" spans="1:15" x14ac:dyDescent="0.25">
      <c r="A50" s="4" t="s">
        <v>57</v>
      </c>
      <c r="B50" s="4" t="s">
        <v>56</v>
      </c>
      <c r="C50" s="13">
        <v>1.8200000000000001E-2</v>
      </c>
      <c r="D50" s="13">
        <v>2.0899999999999998E-2</v>
      </c>
      <c r="E50" s="13">
        <v>8.8599999999999998E-2</v>
      </c>
      <c r="F50" s="13">
        <v>4.24E-2</v>
      </c>
      <c r="G50" s="13">
        <v>0.154</v>
      </c>
      <c r="H50" s="13">
        <v>8.1100000000000005E-2</v>
      </c>
      <c r="K50" s="35" t="s">
        <v>29</v>
      </c>
      <c r="L50" s="36"/>
      <c r="M50" s="36">
        <v>5.8860000000000001</v>
      </c>
      <c r="N50" s="36">
        <v>8.7149999999999999</v>
      </c>
      <c r="O50" s="36">
        <v>8.4510000000000005</v>
      </c>
    </row>
    <row r="51" spans="1:15" x14ac:dyDescent="0.25">
      <c r="A51" s="4" t="s">
        <v>64</v>
      </c>
      <c r="B51" s="4" t="s">
        <v>56</v>
      </c>
      <c r="C51" s="13">
        <v>5.0700000000000002E-2</v>
      </c>
      <c r="D51" s="13">
        <v>5.8900000000000001E-2</v>
      </c>
      <c r="E51" s="13">
        <v>0.248</v>
      </c>
      <c r="F51" s="13">
        <v>0.123</v>
      </c>
      <c r="G51" s="13">
        <v>0.55100000000000005</v>
      </c>
      <c r="H51" s="13">
        <v>4.0899999999999999E-2</v>
      </c>
      <c r="K51" s="35" t="s">
        <v>10</v>
      </c>
      <c r="L51" s="36"/>
      <c r="M51" s="36">
        <v>8.5000000000000006E-2</v>
      </c>
      <c r="N51" s="36">
        <v>-0.1275</v>
      </c>
      <c r="O51" s="36">
        <v>0.29649999999999999</v>
      </c>
    </row>
    <row r="52" spans="1:15" x14ac:dyDescent="0.25">
      <c r="A52" s="4" t="s">
        <v>66</v>
      </c>
      <c r="B52" s="4" t="s">
        <v>56</v>
      </c>
      <c r="C52" s="13">
        <v>2.4400000000000002E-2</v>
      </c>
      <c r="D52" s="13">
        <v>2.8400000000000002E-2</v>
      </c>
      <c r="E52" s="13">
        <v>0.122</v>
      </c>
      <c r="F52" s="13">
        <v>6.13E-2</v>
      </c>
      <c r="G52" s="13">
        <v>0.2</v>
      </c>
      <c r="H52" s="13">
        <v>3.0300000000000001E-2</v>
      </c>
    </row>
    <row r="54" spans="1:15" x14ac:dyDescent="0.25">
      <c r="A54" s="1" t="s">
        <v>35</v>
      </c>
      <c r="B54" s="1" t="s">
        <v>36</v>
      </c>
    </row>
    <row r="55" spans="1:15" x14ac:dyDescent="0.25">
      <c r="A55" s="1" t="s">
        <v>33</v>
      </c>
      <c r="B55" s="1" t="s">
        <v>34</v>
      </c>
    </row>
    <row r="56" spans="1:15" x14ac:dyDescent="0.25">
      <c r="A56" s="1" t="s">
        <v>30</v>
      </c>
      <c r="B56" s="1" t="s">
        <v>32</v>
      </c>
    </row>
    <row r="57" spans="1:15" x14ac:dyDescent="0.25">
      <c r="A57" s="1" t="s">
        <v>29</v>
      </c>
      <c r="B57" s="1" t="s">
        <v>31</v>
      </c>
    </row>
    <row r="58" spans="1:15" x14ac:dyDescent="0.25">
      <c r="A58" s="1" t="s">
        <v>37</v>
      </c>
      <c r="B58" s="1" t="s">
        <v>41</v>
      </c>
    </row>
    <row r="59" spans="1:15" x14ac:dyDescent="0.25">
      <c r="A59" s="1" t="s">
        <v>38</v>
      </c>
      <c r="B59" s="1" t="s">
        <v>42</v>
      </c>
    </row>
    <row r="60" spans="1:15" x14ac:dyDescent="0.25">
      <c r="A60" s="1" t="s">
        <v>39</v>
      </c>
      <c r="B60" s="1" t="s">
        <v>43</v>
      </c>
    </row>
    <row r="61" spans="1:15" x14ac:dyDescent="0.25">
      <c r="A61" s="1" t="s">
        <v>44</v>
      </c>
      <c r="B61" s="1" t="s">
        <v>45</v>
      </c>
    </row>
    <row r="62" spans="1:15" x14ac:dyDescent="0.25">
      <c r="A62" s="1" t="s">
        <v>40</v>
      </c>
      <c r="B62" s="1" t="s">
        <v>46</v>
      </c>
    </row>
  </sheetData>
  <mergeCells count="16">
    <mergeCell ref="O24:O25"/>
    <mergeCell ref="M24:M25"/>
    <mergeCell ref="C14:M14"/>
    <mergeCell ref="N14:U14"/>
    <mergeCell ref="C48:H48"/>
    <mergeCell ref="A18:T18"/>
    <mergeCell ref="P25:S25"/>
    <mergeCell ref="T25:W25"/>
    <mergeCell ref="N24:N25"/>
    <mergeCell ref="Z1:Z2"/>
    <mergeCell ref="C1:M1"/>
    <mergeCell ref="N1:U1"/>
    <mergeCell ref="V1:V2"/>
    <mergeCell ref="W1:W2"/>
    <mergeCell ref="X1:X2"/>
    <mergeCell ref="Y1:Y2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2020-10-30T12:22:31Z</dcterms:modified>
</cp:coreProperties>
</file>